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" yWindow="0" windowWidth="8640" windowHeight="29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<sst xmlns="http://schemas.openxmlformats.org/spreadsheetml/2006/main" count="100" uniqueCount="96">
  <si>
    <t>Услуги банка</t>
  </si>
  <si>
    <t>Наименование</t>
  </si>
  <si>
    <t>Доходы</t>
  </si>
  <si>
    <t>Членские и целевые взносы</t>
  </si>
  <si>
    <t>1.1.</t>
  </si>
  <si>
    <t>1.1.1.</t>
  </si>
  <si>
    <t>Членские взносы</t>
  </si>
  <si>
    <t>1.1.2.</t>
  </si>
  <si>
    <t>1.1.3.</t>
  </si>
  <si>
    <t>Итого доходы:</t>
  </si>
  <si>
    <t>2.</t>
  </si>
  <si>
    <t>Расходы по членским взносам</t>
  </si>
  <si>
    <t>2.1.</t>
  </si>
  <si>
    <t>2.2.</t>
  </si>
  <si>
    <t>Вознаграждение за оказанные услуги:</t>
  </si>
  <si>
    <t>2.3.</t>
  </si>
  <si>
    <t>Налоги и взносы</t>
  </si>
  <si>
    <t>2.4.</t>
  </si>
  <si>
    <t>2.5.</t>
  </si>
  <si>
    <t>Сопровождение бух учета</t>
  </si>
  <si>
    <t>Земельный налог</t>
  </si>
  <si>
    <t>Чистка дороги в зимний период</t>
  </si>
  <si>
    <t>Хозяйственные расходы, в том числе:</t>
  </si>
  <si>
    <t>3.1.</t>
  </si>
  <si>
    <t>3.2.</t>
  </si>
  <si>
    <t>3.3.</t>
  </si>
  <si>
    <t>3.4.</t>
  </si>
  <si>
    <t>Траспортные и представительские расходы</t>
  </si>
  <si>
    <t>3.5.</t>
  </si>
  <si>
    <t>Дрова для сторожки</t>
  </si>
  <si>
    <t>3.6.</t>
  </si>
  <si>
    <t>3.7.</t>
  </si>
  <si>
    <t>3.8.</t>
  </si>
  <si>
    <t>3.9.</t>
  </si>
  <si>
    <t>4.1.</t>
  </si>
  <si>
    <t>4.2.</t>
  </si>
  <si>
    <t>4.3.</t>
  </si>
  <si>
    <t>4.4.</t>
  </si>
  <si>
    <t>4.5.</t>
  </si>
  <si>
    <t>Итого:</t>
  </si>
  <si>
    <t>Вывоз ТБО</t>
  </si>
  <si>
    <t>4.6.</t>
  </si>
  <si>
    <t>Налоги в пенсионный фонд (22%)</t>
  </si>
  <si>
    <t>ОМС (5,1%)</t>
  </si>
  <si>
    <t>Страхов от травматизма (0,2%)</t>
  </si>
  <si>
    <t>Другие поступления, в том числе: долг предыдущих лет</t>
  </si>
  <si>
    <t>3.12.</t>
  </si>
  <si>
    <t xml:space="preserve">Приобретение товарно-материальных ценностей </t>
  </si>
  <si>
    <t>Целевые взносы, в т.ч. долг предыдущих лет*</t>
  </si>
  <si>
    <t>Частичный ремонт подъездной дороги и на территории СНТ</t>
  </si>
  <si>
    <t>1.1.4.</t>
  </si>
  <si>
    <t xml:space="preserve">Целевые втупительные взносы </t>
  </si>
  <si>
    <t>Ремонт водопровода</t>
  </si>
  <si>
    <t>Техническое обслуживание станции поливочной воды</t>
  </si>
  <si>
    <t>Обслуживание дамбы</t>
  </si>
  <si>
    <t>1 полугодие 2013г.        руб.</t>
  </si>
  <si>
    <t>2 полугодие 2013г.       руб.</t>
  </si>
  <si>
    <t>Остаток на 01.01.13 расчетный счет</t>
  </si>
  <si>
    <t>Остаток на 01.01.13 в кассе</t>
  </si>
  <si>
    <t>Денежные средства в подотчете                         (71 счет)</t>
  </si>
  <si>
    <t>Услуги связи</t>
  </si>
  <si>
    <t>Электроэнергия</t>
  </si>
  <si>
    <t>Всего,                       руб.</t>
  </si>
  <si>
    <t>№           п/п</t>
  </si>
  <si>
    <t>58363,58</t>
  </si>
  <si>
    <t>Почтовые расходы, канцелярские товары</t>
  </si>
  <si>
    <t>Содержание собаки (корм)</t>
  </si>
  <si>
    <t>3.10</t>
  </si>
  <si>
    <t>Профилактические работы и содержание водонасосной скважины</t>
  </si>
  <si>
    <t>4.7.</t>
  </si>
  <si>
    <t>Техническое обслуживание и содержание трансформаторной подстанции</t>
  </si>
  <si>
    <t>4.8.</t>
  </si>
  <si>
    <t>4.9.</t>
  </si>
  <si>
    <t>2.2.1.</t>
  </si>
  <si>
    <t>2.2.2.</t>
  </si>
  <si>
    <t>2.2.3.</t>
  </si>
  <si>
    <t>2.2.4.</t>
  </si>
  <si>
    <t>Повторное заземление нулевого провода на электроопорах</t>
  </si>
  <si>
    <t xml:space="preserve">Демонтаж печи и установка отопительного котла в пом. сторожа (с учетом материалов) </t>
  </si>
  <si>
    <t>Юридические услуги и пошлины</t>
  </si>
  <si>
    <t>Оплата электроэнергии (в т.ч. места общего пользования)</t>
  </si>
  <si>
    <r>
      <rPr>
        <b/>
        <sz val="11"/>
        <rFont val="Times New Roman"/>
        <family val="1"/>
      </rPr>
      <t xml:space="preserve">Пожарная безопасность: </t>
    </r>
    <r>
      <rPr>
        <sz val="11"/>
        <rFont val="Times New Roman"/>
        <family val="1"/>
      </rPr>
      <t>Приобретение и обслуживание противопожарного оборудования (мотопомпа, огнетушители, стенд, краны, гидранты)</t>
    </r>
  </si>
  <si>
    <t>Приходно-расходная смета СНТ "Глазово" на 2013 г.</t>
  </si>
  <si>
    <t>Дебиторская задолженность в Мосэнерго</t>
  </si>
  <si>
    <t>Регистрация и доменного имени сайта СНТ "Глазово" (услуги хостинга)</t>
  </si>
  <si>
    <t>Всего расходов по членским взносам:</t>
  </si>
  <si>
    <t>Расходы по ремонту и содержанию объектов общего пользования</t>
  </si>
  <si>
    <t>4.10.</t>
  </si>
  <si>
    <t>4.11.</t>
  </si>
  <si>
    <t>Услуги БТИ и оформление кадастрового паспорта</t>
  </si>
  <si>
    <t>Вынос электросчетчиков на электрические столбы</t>
  </si>
  <si>
    <r>
      <rPr>
        <u val="single"/>
        <sz val="11"/>
        <rFont val="Times New Roman"/>
        <family val="1"/>
      </rPr>
      <t>Ремонтные работы</t>
    </r>
    <r>
      <rPr>
        <sz val="11"/>
        <rFont val="Times New Roman"/>
        <family val="1"/>
      </rPr>
      <t>:                               ремонт внешнего ограждения;                              установка центральных ворот;                                 организация санитарной зоны (с учетом материалов);                       ремонт комнаты правления;                                вывоз строительного мусора.</t>
    </r>
  </si>
  <si>
    <t>Всего доходы:</t>
  </si>
  <si>
    <t>Итого ФОТ (6 чел.), отпускные:</t>
  </si>
  <si>
    <t>Всего расходов:</t>
  </si>
  <si>
    <t>Утверждено на общем собрании СНТ "Глазово" от 17 августа 2013 года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</si>
</sst>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4" fillId="0" borderId="10" xfId="58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171" fontId="8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NumberFormat="1" applyFont="1" applyBorder="1" applyAlignment="1">
      <alignment horizontal="center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/>
    </xf>
    <xf numFmtId="3" fontId="48" fillId="0" borderId="10" xfId="0" applyNumberFormat="1" applyFont="1" applyFill="1" applyBorder="1" applyAlignment="1">
      <alignment horizontal="center"/>
    </xf>
    <xf numFmtId="0" fontId="37" fillId="0" borderId="4" xfId="45" applyAlignment="1">
      <alignment horizontal="center" wrapText="1"/>
    </xf>
    <xf numFmtId="49" fontId="15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A4:E59" comment="" totalsRowShown="0">
  <autoFilter ref="A4:E59"/>
  <tableColumns count="5">
    <tableColumn id="5" name="№           п/п"/>
    <tableColumn id="1" name="Наименование"/>
    <tableColumn id="2" name="1 полугодие 2013г.        руб."/>
    <tableColumn id="3" name="2 полугодие 2013г.       руб."/>
    <tableColumn id="4" name="Всего,                       руб.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Layout" workbookViewId="0" topLeftCell="A2">
      <selection activeCell="A2" sqref="A2:E2"/>
    </sheetView>
  </sheetViews>
  <sheetFormatPr defaultColWidth="9.140625" defaultRowHeight="15"/>
  <cols>
    <col min="1" max="1" width="8.28125" style="0" customWidth="1"/>
    <col min="2" max="2" width="36.00390625" style="0" customWidth="1"/>
    <col min="3" max="4" width="13.7109375" style="0" customWidth="1"/>
    <col min="5" max="5" width="15.57421875" style="0" customWidth="1"/>
    <col min="61" max="61" width="6.8515625" style="0" customWidth="1"/>
    <col min="62" max="66" width="8.8515625" style="0" hidden="1" customWidth="1"/>
    <col min="69" max="69" width="0.71875" style="0" customWidth="1"/>
    <col min="70" max="81" width="8.8515625" style="0" hidden="1" customWidth="1"/>
  </cols>
  <sheetData>
    <row r="1" spans="1:5" ht="24.75" customHeight="1">
      <c r="A1" s="61" t="s">
        <v>95</v>
      </c>
      <c r="B1" s="62"/>
      <c r="C1" s="62"/>
      <c r="D1" s="62"/>
      <c r="E1" s="62"/>
    </row>
    <row r="2" spans="1:5" ht="30" customHeight="1" thickBot="1">
      <c r="A2" s="60" t="s">
        <v>82</v>
      </c>
      <c r="B2" s="60"/>
      <c r="C2" s="60"/>
      <c r="D2" s="60"/>
      <c r="E2" s="60"/>
    </row>
    <row r="3" spans="1:4" ht="5.25" customHeight="1" thickTop="1">
      <c r="A3" s="1"/>
      <c r="B3" s="1"/>
      <c r="C3" s="1"/>
      <c r="D3" s="1"/>
    </row>
    <row r="4" spans="1:5" ht="48" customHeight="1">
      <c r="A4" s="50" t="s">
        <v>63</v>
      </c>
      <c r="B4" s="51" t="s">
        <v>1</v>
      </c>
      <c r="C4" s="51" t="s">
        <v>55</v>
      </c>
      <c r="D4" s="51" t="s">
        <v>56</v>
      </c>
      <c r="E4" s="51" t="s">
        <v>62</v>
      </c>
    </row>
    <row r="5" spans="1:5" ht="15">
      <c r="A5" s="33">
        <v>1</v>
      </c>
      <c r="B5" s="2" t="s">
        <v>57</v>
      </c>
      <c r="C5" s="3">
        <v>39847</v>
      </c>
      <c r="D5" s="3">
        <v>269643</v>
      </c>
      <c r="E5" s="3">
        <v>269643</v>
      </c>
    </row>
    <row r="6" spans="1:5" ht="20.25" customHeight="1">
      <c r="A6" s="33">
        <v>2</v>
      </c>
      <c r="B6" s="2" t="s">
        <v>58</v>
      </c>
      <c r="C6" s="3">
        <v>9240</v>
      </c>
      <c r="D6" s="3">
        <v>19506</v>
      </c>
      <c r="E6" s="3">
        <v>19506</v>
      </c>
    </row>
    <row r="7" spans="1:5" ht="30.75">
      <c r="A7" s="33">
        <v>3</v>
      </c>
      <c r="B7" s="5" t="s">
        <v>59</v>
      </c>
      <c r="C7" s="3">
        <v>4000</v>
      </c>
      <c r="D7" s="3">
        <v>0</v>
      </c>
      <c r="E7" s="3">
        <v>0</v>
      </c>
    </row>
    <row r="8" spans="1:5" ht="33" customHeight="1">
      <c r="A8" s="2"/>
      <c r="B8" s="44" t="s">
        <v>83</v>
      </c>
      <c r="C8" s="43">
        <v>0</v>
      </c>
      <c r="D8" s="43">
        <v>50000</v>
      </c>
      <c r="E8" s="43">
        <v>50000</v>
      </c>
    </row>
    <row r="9" spans="1:5" ht="15">
      <c r="A9" s="42"/>
      <c r="B9" s="17" t="s">
        <v>39</v>
      </c>
      <c r="C9" s="43">
        <v>53087</v>
      </c>
      <c r="D9" s="43">
        <v>339149</v>
      </c>
      <c r="E9" s="43">
        <v>339149</v>
      </c>
    </row>
    <row r="10" spans="1:5" ht="15">
      <c r="A10" s="33">
        <v>1</v>
      </c>
      <c r="B10" s="52" t="s">
        <v>2</v>
      </c>
      <c r="C10" s="3"/>
      <c r="D10" s="3"/>
      <c r="E10" s="4"/>
    </row>
    <row r="11" spans="1:5" ht="15">
      <c r="A11" s="34" t="s">
        <v>4</v>
      </c>
      <c r="B11" s="6" t="s">
        <v>3</v>
      </c>
      <c r="C11" s="3"/>
      <c r="D11" s="3"/>
      <c r="E11" s="4"/>
    </row>
    <row r="12" spans="1:5" ht="15">
      <c r="A12" s="35" t="s">
        <v>5</v>
      </c>
      <c r="B12" s="7" t="s">
        <v>6</v>
      </c>
      <c r="C12" s="3"/>
      <c r="D12" s="3"/>
      <c r="E12" s="8">
        <v>1356800</v>
      </c>
    </row>
    <row r="13" spans="1:5" ht="15">
      <c r="A13" s="35" t="s">
        <v>7</v>
      </c>
      <c r="B13" s="2" t="s">
        <v>51</v>
      </c>
      <c r="C13" s="3">
        <v>0</v>
      </c>
      <c r="D13" s="9">
        <v>80000</v>
      </c>
      <c r="E13" s="8">
        <v>80000</v>
      </c>
    </row>
    <row r="14" spans="1:5" ht="30.75">
      <c r="A14" s="35" t="s">
        <v>8</v>
      </c>
      <c r="B14" s="2" t="s">
        <v>48</v>
      </c>
      <c r="C14" s="3">
        <v>0</v>
      </c>
      <c r="D14" s="9">
        <v>0</v>
      </c>
      <c r="E14" s="3">
        <v>2000</v>
      </c>
    </row>
    <row r="15" spans="1:5" ht="30.75">
      <c r="A15" s="35" t="s">
        <v>50</v>
      </c>
      <c r="B15" s="2" t="s">
        <v>45</v>
      </c>
      <c r="C15" s="3">
        <v>0</v>
      </c>
      <c r="D15" s="3">
        <v>0</v>
      </c>
      <c r="E15" s="4">
        <v>0</v>
      </c>
    </row>
    <row r="16" spans="1:5" ht="15.75">
      <c r="A16" s="35"/>
      <c r="B16" s="13" t="s">
        <v>61</v>
      </c>
      <c r="C16" s="14">
        <v>0</v>
      </c>
      <c r="D16" s="14">
        <v>0</v>
      </c>
      <c r="E16" s="15">
        <v>872000</v>
      </c>
    </row>
    <row r="17" spans="1:5" ht="15">
      <c r="A17" s="45"/>
      <c r="B17" s="10" t="s">
        <v>9</v>
      </c>
      <c r="C17" s="11"/>
      <c r="D17" s="11"/>
      <c r="E17" s="12">
        <v>2310800</v>
      </c>
    </row>
    <row r="18" spans="1:5" ht="15">
      <c r="A18" s="45"/>
      <c r="B18" s="10" t="s">
        <v>92</v>
      </c>
      <c r="C18" s="46"/>
      <c r="D18" s="46"/>
      <c r="E18" s="12">
        <v>2649949</v>
      </c>
    </row>
    <row r="19" spans="1:5" ht="15">
      <c r="A19" s="54" t="s">
        <v>10</v>
      </c>
      <c r="B19" s="53" t="s">
        <v>11</v>
      </c>
      <c r="C19" s="3"/>
      <c r="D19" s="3"/>
      <c r="E19" s="4"/>
    </row>
    <row r="20" spans="1:5" ht="15.75">
      <c r="A20" s="35" t="s">
        <v>12</v>
      </c>
      <c r="B20" s="18" t="s">
        <v>14</v>
      </c>
      <c r="C20" s="19"/>
      <c r="D20" s="19"/>
      <c r="E20" s="20"/>
    </row>
    <row r="21" spans="1:5" ht="15">
      <c r="A21" s="37"/>
      <c r="B21" s="17" t="s">
        <v>93</v>
      </c>
      <c r="C21" s="16">
        <v>213786</v>
      </c>
      <c r="D21" s="16">
        <v>278062</v>
      </c>
      <c r="E21" s="20">
        <f>C21+D21</f>
        <v>491848</v>
      </c>
    </row>
    <row r="22" spans="1:5" ht="15.75">
      <c r="A22" s="37" t="s">
        <v>13</v>
      </c>
      <c r="B22" s="18" t="s">
        <v>16</v>
      </c>
      <c r="C22" s="3"/>
      <c r="D22" s="3"/>
      <c r="E22" s="4"/>
    </row>
    <row r="23" spans="1:5" ht="15">
      <c r="A23" s="37" t="s">
        <v>73</v>
      </c>
      <c r="B23" s="7" t="s">
        <v>42</v>
      </c>
      <c r="C23" s="22">
        <f>C21*22%</f>
        <v>47032.92</v>
      </c>
      <c r="D23" s="3">
        <f>D21*22%</f>
        <v>61173.64</v>
      </c>
      <c r="E23" s="4">
        <f>SUM(C23:D23)</f>
        <v>108206.56</v>
      </c>
    </row>
    <row r="24" spans="1:5" ht="15">
      <c r="A24" s="35" t="s">
        <v>74</v>
      </c>
      <c r="B24" s="7" t="s">
        <v>43</v>
      </c>
      <c r="C24" s="23">
        <f>C21*5.1%</f>
        <v>10903.086</v>
      </c>
      <c r="D24" s="23">
        <f>D21*5.1%</f>
        <v>14181.161999999998</v>
      </c>
      <c r="E24" s="23">
        <f aca="true" t="shared" si="0" ref="E24:E30">C24+D24</f>
        <v>25084.248</v>
      </c>
    </row>
    <row r="25" spans="1:5" ht="15">
      <c r="A25" s="35" t="s">
        <v>75</v>
      </c>
      <c r="B25" s="7" t="s">
        <v>44</v>
      </c>
      <c r="C25" s="23">
        <f>C21*0.2%</f>
        <v>427.572</v>
      </c>
      <c r="D25" s="24">
        <f>D21*0.2%</f>
        <v>556.124</v>
      </c>
      <c r="E25" s="23">
        <f t="shared" si="0"/>
        <v>983.696</v>
      </c>
    </row>
    <row r="26" spans="1:5" ht="15">
      <c r="A26" s="35" t="s">
        <v>76</v>
      </c>
      <c r="B26" s="7" t="s">
        <v>20</v>
      </c>
      <c r="C26" s="23">
        <v>0</v>
      </c>
      <c r="D26" s="23">
        <v>12800</v>
      </c>
      <c r="E26" s="23">
        <f t="shared" si="0"/>
        <v>12800</v>
      </c>
    </row>
    <row r="27" spans="1:5" ht="15">
      <c r="A27" s="35"/>
      <c r="B27" s="17" t="s">
        <v>39</v>
      </c>
      <c r="C27" s="25" t="s">
        <v>64</v>
      </c>
      <c r="D27" s="26">
        <f>D23+D24+D25+D26</f>
        <v>88710.92599999999</v>
      </c>
      <c r="E27" s="26">
        <f>C27+D27</f>
        <v>147074.506</v>
      </c>
    </row>
    <row r="28" spans="1:5" ht="15">
      <c r="A28" s="35" t="s">
        <v>15</v>
      </c>
      <c r="B28" s="7" t="s">
        <v>19</v>
      </c>
      <c r="C28" s="3">
        <v>33000</v>
      </c>
      <c r="D28" s="3">
        <v>18000</v>
      </c>
      <c r="E28" s="4">
        <f t="shared" si="0"/>
        <v>51000</v>
      </c>
    </row>
    <row r="29" spans="1:5" ht="15">
      <c r="A29" s="35" t="s">
        <v>17</v>
      </c>
      <c r="B29" s="7" t="s">
        <v>0</v>
      </c>
      <c r="C29" s="3">
        <v>13000</v>
      </c>
      <c r="D29" s="3">
        <v>27000</v>
      </c>
      <c r="E29" s="4">
        <f t="shared" si="0"/>
        <v>40000</v>
      </c>
    </row>
    <row r="30" spans="1:5" ht="15">
      <c r="A30" s="35" t="s">
        <v>18</v>
      </c>
      <c r="B30" s="21" t="s">
        <v>79</v>
      </c>
      <c r="C30" s="3">
        <v>1500</v>
      </c>
      <c r="D30" s="3">
        <v>20000</v>
      </c>
      <c r="E30" s="4">
        <f t="shared" si="0"/>
        <v>21500</v>
      </c>
    </row>
    <row r="31" spans="1:5" ht="15">
      <c r="A31" s="35"/>
      <c r="B31" s="17" t="s">
        <v>39</v>
      </c>
      <c r="C31" s="16">
        <f>C28+C29+C30</f>
        <v>47500</v>
      </c>
      <c r="D31" s="16">
        <f>D28+D29+D30</f>
        <v>65000</v>
      </c>
      <c r="E31" s="20">
        <f>E28+E29+E30</f>
        <v>112500</v>
      </c>
    </row>
    <row r="32" spans="1:5" ht="15.75">
      <c r="A32" s="36">
        <v>3</v>
      </c>
      <c r="B32" s="18" t="s">
        <v>22</v>
      </c>
      <c r="C32" s="3"/>
      <c r="D32" s="3"/>
      <c r="E32" s="4"/>
    </row>
    <row r="33" spans="1:5" ht="15">
      <c r="A33" s="35" t="s">
        <v>23</v>
      </c>
      <c r="B33" s="7" t="s">
        <v>40</v>
      </c>
      <c r="C33" s="3">
        <v>20000</v>
      </c>
      <c r="D33" s="3">
        <v>18000</v>
      </c>
      <c r="E33" s="4">
        <f aca="true" t="shared" si="1" ref="E33:E52">C33+D33</f>
        <v>38000</v>
      </c>
    </row>
    <row r="34" spans="1:5" ht="15">
      <c r="A34" s="35" t="s">
        <v>24</v>
      </c>
      <c r="B34" s="7" t="s">
        <v>60</v>
      </c>
      <c r="C34" s="3">
        <v>2000</v>
      </c>
      <c r="D34" s="3">
        <v>8000</v>
      </c>
      <c r="E34" s="4">
        <f t="shared" si="1"/>
        <v>10000</v>
      </c>
    </row>
    <row r="35" spans="1:5" ht="46.5">
      <c r="A35" s="35" t="s">
        <v>25</v>
      </c>
      <c r="B35" s="2" t="s">
        <v>84</v>
      </c>
      <c r="C35" s="3">
        <v>3300</v>
      </c>
      <c r="D35" s="3">
        <v>0</v>
      </c>
      <c r="E35" s="4">
        <f t="shared" si="1"/>
        <v>3300</v>
      </c>
    </row>
    <row r="36" spans="1:5" ht="30.75">
      <c r="A36" s="33" t="s">
        <v>26</v>
      </c>
      <c r="B36" s="2" t="s">
        <v>27</v>
      </c>
      <c r="C36" s="3">
        <v>0</v>
      </c>
      <c r="D36" s="3">
        <v>3000</v>
      </c>
      <c r="E36" s="4">
        <f t="shared" si="1"/>
        <v>3000</v>
      </c>
    </row>
    <row r="37" spans="1:5" ht="15">
      <c r="A37" s="35" t="s">
        <v>28</v>
      </c>
      <c r="B37" s="7" t="s">
        <v>29</v>
      </c>
      <c r="C37" s="3">
        <v>0</v>
      </c>
      <c r="D37" s="3">
        <v>17000</v>
      </c>
      <c r="E37" s="4">
        <f t="shared" si="1"/>
        <v>17000</v>
      </c>
    </row>
    <row r="38" spans="1:5" ht="30.75">
      <c r="A38" s="35" t="s">
        <v>30</v>
      </c>
      <c r="B38" s="2" t="s">
        <v>65</v>
      </c>
      <c r="C38" s="3">
        <v>3200</v>
      </c>
      <c r="D38" s="3">
        <v>2300</v>
      </c>
      <c r="E38" s="4">
        <f>C38+D38</f>
        <v>5500</v>
      </c>
    </row>
    <row r="39" spans="1:5" ht="30.75">
      <c r="A39" s="35" t="s">
        <v>31</v>
      </c>
      <c r="B39" s="2" t="s">
        <v>47</v>
      </c>
      <c r="C39" s="3">
        <v>0</v>
      </c>
      <c r="D39" s="3">
        <v>1000</v>
      </c>
      <c r="E39" s="4">
        <f t="shared" si="1"/>
        <v>1000</v>
      </c>
    </row>
    <row r="40" spans="1:5" ht="15">
      <c r="A40" s="35" t="s">
        <v>32</v>
      </c>
      <c r="B40" s="7" t="s">
        <v>21</v>
      </c>
      <c r="C40" s="3">
        <v>41500</v>
      </c>
      <c r="D40" s="3">
        <v>18000</v>
      </c>
      <c r="E40" s="4">
        <f t="shared" si="1"/>
        <v>59500</v>
      </c>
    </row>
    <row r="41" spans="1:5" ht="15">
      <c r="A41" s="35" t="s">
        <v>33</v>
      </c>
      <c r="B41" s="7" t="s">
        <v>66</v>
      </c>
      <c r="C41" s="3">
        <v>7000</v>
      </c>
      <c r="D41" s="3">
        <v>9000</v>
      </c>
      <c r="E41" s="4">
        <f t="shared" si="1"/>
        <v>16000</v>
      </c>
    </row>
    <row r="42" spans="1:5" ht="46.5">
      <c r="A42" s="38" t="s">
        <v>67</v>
      </c>
      <c r="B42" s="39" t="s">
        <v>78</v>
      </c>
      <c r="C42" s="3">
        <v>0</v>
      </c>
      <c r="D42" s="3">
        <v>30000</v>
      </c>
      <c r="E42" s="3">
        <f>C42+D42</f>
        <v>30000</v>
      </c>
    </row>
    <row r="43" spans="1:5" ht="31.5" customHeight="1">
      <c r="A43" s="38"/>
      <c r="B43" s="6" t="s">
        <v>39</v>
      </c>
      <c r="C43" s="16">
        <f>C42+C41+C40+C39+C38+C37+C36+C35+C34+C33</f>
        <v>77000</v>
      </c>
      <c r="D43" s="16">
        <f>D42+D41+D40+D39+D38+D37+D36+D35+D34+D33</f>
        <v>106300</v>
      </c>
      <c r="E43" s="20">
        <f>C43+D43</f>
        <v>183300</v>
      </c>
    </row>
    <row r="44" spans="1:5" ht="30.75">
      <c r="A44" s="38" t="s">
        <v>46</v>
      </c>
      <c r="B44" s="40" t="s">
        <v>80</v>
      </c>
      <c r="C44" s="14">
        <v>418000</v>
      </c>
      <c r="D44" s="14">
        <v>502000</v>
      </c>
      <c r="E44" s="27">
        <v>920000</v>
      </c>
    </row>
    <row r="45" spans="1:5" ht="30.75">
      <c r="A45" s="48"/>
      <c r="B45" s="57" t="s">
        <v>85</v>
      </c>
      <c r="C45" s="58"/>
      <c r="D45" s="58"/>
      <c r="E45" s="59">
        <v>1854723</v>
      </c>
    </row>
    <row r="46" spans="1:5" ht="15">
      <c r="A46" s="54">
        <v>4</v>
      </c>
      <c r="B46" s="53" t="s">
        <v>86</v>
      </c>
      <c r="C46" s="55"/>
      <c r="D46" s="55"/>
      <c r="E46" s="56"/>
    </row>
    <row r="47" spans="1:5" ht="27.75">
      <c r="A47" s="35" t="s">
        <v>34</v>
      </c>
      <c r="B47" s="28" t="s">
        <v>68</v>
      </c>
      <c r="C47" s="3">
        <v>0</v>
      </c>
      <c r="D47" s="9">
        <v>6000</v>
      </c>
      <c r="E47" s="4">
        <f t="shared" si="1"/>
        <v>6000</v>
      </c>
    </row>
    <row r="48" spans="1:5" ht="30.75">
      <c r="A48" s="35" t="s">
        <v>35</v>
      </c>
      <c r="B48" s="2" t="s">
        <v>49</v>
      </c>
      <c r="C48" s="3">
        <v>27000</v>
      </c>
      <c r="D48" s="9">
        <v>22000</v>
      </c>
      <c r="E48" s="4">
        <f t="shared" si="1"/>
        <v>49000</v>
      </c>
    </row>
    <row r="49" spans="1:5" ht="15">
      <c r="A49" s="35" t="s">
        <v>36</v>
      </c>
      <c r="B49" s="2" t="s">
        <v>52</v>
      </c>
      <c r="C49" s="3">
        <v>24000</v>
      </c>
      <c r="D49" s="3">
        <v>10000</v>
      </c>
      <c r="E49" s="4">
        <f>C49+D49</f>
        <v>34000</v>
      </c>
    </row>
    <row r="50" spans="1:5" ht="30.75">
      <c r="A50" s="35" t="s">
        <v>37</v>
      </c>
      <c r="B50" s="39" t="s">
        <v>77</v>
      </c>
      <c r="C50" s="3">
        <v>15000</v>
      </c>
      <c r="D50" s="3">
        <v>15000</v>
      </c>
      <c r="E50" s="4">
        <f>C50+D50</f>
        <v>30000</v>
      </c>
    </row>
    <row r="51" spans="1:5" ht="96.75">
      <c r="A51" s="35" t="s">
        <v>38</v>
      </c>
      <c r="B51" s="41" t="s">
        <v>91</v>
      </c>
      <c r="C51" s="3">
        <v>0</v>
      </c>
      <c r="D51" s="9">
        <v>250000</v>
      </c>
      <c r="E51" s="29">
        <f t="shared" si="1"/>
        <v>250000</v>
      </c>
    </row>
    <row r="52" spans="1:5" ht="46.5">
      <c r="A52" s="35" t="s">
        <v>41</v>
      </c>
      <c r="B52" s="2" t="s">
        <v>70</v>
      </c>
      <c r="C52" s="3">
        <v>0</v>
      </c>
      <c r="D52" s="3">
        <v>12000</v>
      </c>
      <c r="E52" s="4">
        <f t="shared" si="1"/>
        <v>12000</v>
      </c>
    </row>
    <row r="53" spans="1:5" ht="69">
      <c r="A53" s="35" t="s">
        <v>69</v>
      </c>
      <c r="B53" s="41" t="s">
        <v>81</v>
      </c>
      <c r="C53" s="3">
        <v>40000</v>
      </c>
      <c r="D53" s="3">
        <v>10000</v>
      </c>
      <c r="E53" s="3">
        <f aca="true" t="shared" si="2" ref="E53:E58">C53+D53</f>
        <v>50000</v>
      </c>
    </row>
    <row r="54" spans="1:5" ht="30.75">
      <c r="A54" s="35" t="s">
        <v>71</v>
      </c>
      <c r="B54" s="2" t="s">
        <v>53</v>
      </c>
      <c r="C54" s="3">
        <v>0</v>
      </c>
      <c r="D54" s="3">
        <v>12000</v>
      </c>
      <c r="E54" s="4">
        <f t="shared" si="2"/>
        <v>12000</v>
      </c>
    </row>
    <row r="55" spans="1:5" ht="15">
      <c r="A55" s="35" t="s">
        <v>72</v>
      </c>
      <c r="B55" s="7" t="s">
        <v>54</v>
      </c>
      <c r="C55" s="3">
        <v>0</v>
      </c>
      <c r="D55" s="3">
        <v>15000</v>
      </c>
      <c r="E55" s="4">
        <f t="shared" si="2"/>
        <v>15000</v>
      </c>
    </row>
    <row r="56" spans="1:5" ht="30.75">
      <c r="A56" s="35" t="s">
        <v>87</v>
      </c>
      <c r="B56" s="2" t="s">
        <v>89</v>
      </c>
      <c r="C56" s="46">
        <v>0</v>
      </c>
      <c r="D56" s="46">
        <v>100000</v>
      </c>
      <c r="E56" s="47">
        <f t="shared" si="2"/>
        <v>100000</v>
      </c>
    </row>
    <row r="57" spans="1:5" ht="30.75">
      <c r="A57" s="45" t="s">
        <v>88</v>
      </c>
      <c r="B57" s="2" t="s">
        <v>90</v>
      </c>
      <c r="C57" s="46">
        <v>0</v>
      </c>
      <c r="D57" s="46">
        <v>40000</v>
      </c>
      <c r="E57" s="47">
        <f t="shared" si="2"/>
        <v>40000</v>
      </c>
    </row>
    <row r="58" spans="1:5" ht="15">
      <c r="A58" s="35"/>
      <c r="B58" s="17" t="s">
        <v>39</v>
      </c>
      <c r="C58" s="16">
        <f>C47+C48+C49+C50+C51+C52+C53+C54+C55</f>
        <v>106000</v>
      </c>
      <c r="D58" s="16">
        <f>D47+D48+D49+D50+D51+D52+D53+D54+D55+D56+D57</f>
        <v>492000</v>
      </c>
      <c r="E58" s="20">
        <f t="shared" si="2"/>
        <v>598000</v>
      </c>
    </row>
    <row r="59" spans="1:5" ht="15">
      <c r="A59" s="37"/>
      <c r="B59" s="30" t="s">
        <v>94</v>
      </c>
      <c r="C59" s="31"/>
      <c r="D59" s="32"/>
      <c r="E59" s="49">
        <f>E21+E27+E31+E43+E58+F60+E44</f>
        <v>2452722.506</v>
      </c>
    </row>
    <row r="63" ht="28.5" customHeight="1"/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paperSize="9" r:id="rId2"/>
  <headerFooter>
    <oddFooter>&amp;R2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Rok</cp:lastModifiedBy>
  <cp:lastPrinted>2013-08-12T13:16:26Z</cp:lastPrinted>
  <dcterms:created xsi:type="dcterms:W3CDTF">2012-09-04T10:47:38Z</dcterms:created>
  <dcterms:modified xsi:type="dcterms:W3CDTF">2013-08-26T13:21:29Z</dcterms:modified>
  <cp:category/>
  <cp:version/>
  <cp:contentType/>
  <cp:contentStatus/>
</cp:coreProperties>
</file>